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2"/>
  </bookViews>
  <sheets>
    <sheet name="INSTRUCTIONS" sheetId="1" r:id="rId1"/>
    <sheet name="IS" sheetId="2" r:id="rId2"/>
    <sheet name="BS" sheetId="3" r:id="rId3"/>
  </sheets>
  <definedNames/>
  <calcPr fullCalcOnLoad="1"/>
</workbook>
</file>

<file path=xl/sharedStrings.xml><?xml version="1.0" encoding="utf-8"?>
<sst xmlns="http://schemas.openxmlformats.org/spreadsheetml/2006/main" count="103" uniqueCount="80">
  <si>
    <t>DELL INC.</t>
  </si>
  <si>
    <t>CONSOLIDATED STATEMENTS OF INCOME</t>
  </si>
  <si>
    <t>(in millions, except per share amounts)</t>
  </si>
  <si>
    <t xml:space="preserve">Net revenue </t>
  </si>
  <si>
    <t xml:space="preserve">Cost of revenue </t>
  </si>
  <si>
    <t xml:space="preserve">Gross margin </t>
  </si>
  <si>
    <t xml:space="preserve">Operating expenses: </t>
  </si>
  <si>
    <t xml:space="preserve">Selling, general and administrative </t>
  </si>
  <si>
    <t xml:space="preserve">Research, development and engineering </t>
  </si>
  <si>
    <t xml:space="preserve">Special charges </t>
  </si>
  <si>
    <t>—</t>
  </si>
  <si>
    <t xml:space="preserve">Total operating expenses </t>
  </si>
  <si>
    <t xml:space="preserve">Operating income </t>
  </si>
  <si>
    <t xml:space="preserve">Investment and other income (loss), net </t>
  </si>
  <si>
    <t xml:space="preserve">Income before income taxes </t>
  </si>
  <si>
    <t xml:space="preserve">Income tax provision </t>
  </si>
  <si>
    <t xml:space="preserve">Net income </t>
  </si>
  <si>
    <t xml:space="preserve">Earnings per common share: </t>
  </si>
  <si>
    <t xml:space="preserve">Basic </t>
  </si>
  <si>
    <t xml:space="preserve">Diluted </t>
  </si>
  <si>
    <t xml:space="preserve">The accompanying notes are an integral part of these consolidated financial statements. </t>
  </si>
  <si>
    <t>CONSOLIDATED STATEMENTS OF FINANCIAL POSITION</t>
  </si>
  <si>
    <t>(in millions)</t>
  </si>
  <si>
    <t>1/30/2004 and 2003</t>
  </si>
  <si>
    <t>ASSETS</t>
  </si>
  <si>
    <t xml:space="preserve">Current assets: </t>
  </si>
  <si>
    <t xml:space="preserve">Cash and cash equivalents </t>
  </si>
  <si>
    <t xml:space="preserve">Short-term investments </t>
  </si>
  <si>
    <t xml:space="preserve">Accounts receivable, net </t>
  </si>
  <si>
    <t xml:space="preserve">Inventories </t>
  </si>
  <si>
    <t xml:space="preserve">Other </t>
  </si>
  <si>
    <t xml:space="preserve">Total current assets </t>
  </si>
  <si>
    <t xml:space="preserve">Property, plant and equipment, net </t>
  </si>
  <si>
    <t xml:space="preserve">Investments </t>
  </si>
  <si>
    <t xml:space="preserve">Other non-current assets </t>
  </si>
  <si>
    <t xml:space="preserve">Total assets </t>
  </si>
  <si>
    <t>LIABILITIES AND STOCKHOLDERS’ EQUITY</t>
  </si>
  <si>
    <t xml:space="preserve">Current liabilities: </t>
  </si>
  <si>
    <t xml:space="preserve">Accounts payable </t>
  </si>
  <si>
    <t xml:space="preserve">Accrued and other </t>
  </si>
  <si>
    <t xml:space="preserve">Total current liabilities </t>
  </si>
  <si>
    <t xml:space="preserve">Long-term debt </t>
  </si>
  <si>
    <t xml:space="preserve">Other non-current liabilities </t>
  </si>
  <si>
    <t xml:space="preserve">Commitments and contingent liabilities (Note 7) </t>
  </si>
  <si>
    <t xml:space="preserve"> </t>
  </si>
  <si>
    <t xml:space="preserve">Total liabilities </t>
  </si>
  <si>
    <t xml:space="preserve">Stockholders’ equity: </t>
  </si>
  <si>
    <t xml:space="preserve">Preferred stock and capital in excess of $.01 par value; shares issued and outstanding: none </t>
  </si>
  <si>
    <t xml:space="preserve">Common stock and capital in excess of $.01 par value; shares authorized: 7,000; shares issued: 2,721 and 2,681, respectively </t>
  </si>
  <si>
    <t xml:space="preserve">Treasury stock, at cost; 165 and 102 shares, respectively </t>
  </si>
  <si>
    <t xml:space="preserve">Retained earnings </t>
  </si>
  <si>
    <t xml:space="preserve">Other comprehensive loss </t>
  </si>
  <si>
    <t xml:space="preserve">Total stockholders’ equity </t>
  </si>
  <si>
    <t xml:space="preserve">Total liabilities and stockholders’ equity </t>
  </si>
  <si>
    <t>Ratio Analysis</t>
  </si>
  <si>
    <t>Liquidity:</t>
  </si>
  <si>
    <t>Profitability:</t>
  </si>
  <si>
    <t>Leverage (debt):</t>
  </si>
  <si>
    <t>Asset Turnover</t>
  </si>
  <si>
    <t>Return on Assets</t>
  </si>
  <si>
    <t>Debt to Equity</t>
  </si>
  <si>
    <t>Current ratio</t>
  </si>
  <si>
    <t>Profit margin</t>
  </si>
  <si>
    <t>Return on Equity</t>
  </si>
  <si>
    <t>Working Capital</t>
  </si>
  <si>
    <t xml:space="preserve">Gross profit </t>
  </si>
  <si>
    <t>B=Better</t>
  </si>
  <si>
    <t>W=Worse</t>
  </si>
  <si>
    <t xml:space="preserve">You have been provided the balance sheet and the income statements for Dell inc for the fiscal years 2003 and 2004.  I have conducted vertial analysis on the 2003 and 2004 fiscal years. Calculated the requested ratios for the 2003 and 2004 fiscal years and indicate wheather the ratio improved (better) in 2004 as compared to 2003. This assignment will count as you Webct quiz for Chapter 6. See due date on home page of Webct.
</t>
  </si>
  <si>
    <t>Trend Analysis (Horizontal Analysis)</t>
  </si>
  <si>
    <t>Simple Example:</t>
  </si>
  <si>
    <t>% increase 2003 - 2004</t>
  </si>
  <si>
    <t>Sales---Revenue</t>
  </si>
  <si>
    <t>Cost of Revenue  (COGS)</t>
  </si>
  <si>
    <t>Gross Profit  (Margin)</t>
  </si>
  <si>
    <t>Marketing Dept &amp; Competitors</t>
  </si>
  <si>
    <t>Purchasing - Production</t>
  </si>
  <si>
    <t>W</t>
  </si>
  <si>
    <t>Dollar Amounts in Millions</t>
  </si>
  <si>
    <t>B</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</si>
</sst>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quot;$&quot;* #,##0.000_);_(&quot;$&quot;* \(#,##0.000\);_(&quot;$&quot;* &quot;-&quot;??_);_(@_)"/>
    <numFmt numFmtId="169" formatCode="_(&quot;$&quot;* #,##0.0000_);_(&quot;$&quot;* \(#,##0.0000\);_(&quot;$&quot;* &quot;-&quot;??_);_(@_)"/>
    <numFmt numFmtId="170" formatCode="0.0%"/>
    <numFmt numFmtId="171" formatCode="_(&quot;$&quot;* #,##0.0_);_(&quot;$&quot;* \(#,##0.0\);_(&quot;$&quot;* &quot;-&quot;??_);_(@_)"/>
    <numFmt numFmtId="172" formatCode="_(&quot;$&quot;* #,##0_);_(&quot;$&quot;* \(#,##0\);_(&quot;$&quot;* &quot;-&quot;??_);_(@_)"/>
    <numFmt numFmtId="173" formatCode="[$-409]mmmm\ d\,\ yyyy;@"/>
    <numFmt numFmtId="174" formatCode="0.000%"/>
    <numFmt numFmtId="175" formatCode="0.0000%"/>
    <numFmt numFmtId="176" formatCode="_(* #,##0.000_);_(* \(#,##0.000\);_(* &quot;-&quot;??_);_(@_)"/>
    <numFmt numFmtId="177" formatCode="_(* #,##0.0000_);_(* \(#,##0.0000\);_(* &quot;-&quot;??_);_(@_)"/>
    <numFmt numFmtId="178" formatCode="_(* #,##0.00000_);_(* \(#,##0.00000\);_(* &quot;-&quot;??_);_(@_)"/>
    <numFmt numFmtId="179" formatCode="0.000000"/>
    <numFmt numFmtId="180" formatCode="0.00000"/>
    <numFmt numFmtId="181" formatCode="0.0000"/>
    <numFmt numFmtId="182" formatCode="0.000"/>
  </numFmts>
  <fonts count="7">
    <font>
      <sz val="10"/>
      <name val="Arial"/>
      <family val="0"/>
    </font>
    <font>
      <b/>
      <sz val="10"/>
      <name val="Arial"/>
      <family val="0"/>
    </font>
    <font>
      <b/>
      <sz val="7.5"/>
      <name val="Arial"/>
      <family val="0"/>
    </font>
    <font>
      <b/>
      <sz val="11"/>
      <name val="Arial"/>
      <family val="2"/>
    </font>
    <font>
      <b/>
      <sz val="12"/>
      <name val="Arial"/>
      <family val="2"/>
    </font>
    <font>
      <sz val="12"/>
      <name val="Arial"/>
      <family val="0"/>
    </font>
    <font>
      <i/>
      <sz val="10"/>
      <name val="Arial"/>
      <family val="2"/>
    </font>
  </fonts>
  <fills count="6">
    <fill>
      <patternFill/>
    </fill>
    <fill>
      <patternFill patternType="gray125"/>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0" xfId="0" applyFont="1" applyAlignment="1">
      <alignment horizontal="center"/>
    </xf>
    <xf numFmtId="0" fontId="0" fillId="0" borderId="0" xfId="0" applyAlignment="1">
      <alignment wrapText="1"/>
    </xf>
    <xf numFmtId="0" fontId="0" fillId="0" borderId="1" xfId="0" applyBorder="1" applyAlignment="1">
      <alignment wrapText="1"/>
    </xf>
    <xf numFmtId="0" fontId="0" fillId="2" borderId="1" xfId="0" applyFill="1" applyBorder="1" applyAlignment="1">
      <alignment wrapText="1"/>
    </xf>
    <xf numFmtId="3" fontId="0" fillId="2" borderId="1" xfId="0" applyNumberFormat="1" applyFill="1" applyBorder="1" applyAlignment="1">
      <alignment horizontal="right"/>
    </xf>
    <xf numFmtId="10" fontId="0" fillId="2" borderId="1" xfId="19" applyNumberFormat="1" applyFill="1" applyBorder="1" applyAlignment="1">
      <alignment wrapText="1"/>
    </xf>
    <xf numFmtId="0" fontId="0" fillId="0" borderId="1" xfId="0" applyBorder="1" applyAlignment="1">
      <alignment horizontal="left" vertical="top" wrapText="1"/>
    </xf>
    <xf numFmtId="3" fontId="0" fillId="0" borderId="1" xfId="0" applyNumberFormat="1" applyBorder="1" applyAlignment="1">
      <alignment horizontal="right"/>
    </xf>
    <xf numFmtId="0" fontId="0" fillId="0" borderId="1" xfId="0" applyBorder="1" applyAlignment="1">
      <alignment/>
    </xf>
    <xf numFmtId="10" fontId="0" fillId="0" borderId="1" xfId="19" applyNumberFormat="1" applyBorder="1" applyAlignment="1">
      <alignment wrapText="1"/>
    </xf>
    <xf numFmtId="0" fontId="0" fillId="0" borderId="1" xfId="0" applyBorder="1" applyAlignment="1">
      <alignment horizontal="right"/>
    </xf>
    <xf numFmtId="0" fontId="0" fillId="2" borderId="1" xfId="0" applyFill="1" applyBorder="1" applyAlignment="1">
      <alignment horizontal="right"/>
    </xf>
    <xf numFmtId="172" fontId="0" fillId="2" borderId="1" xfId="17" applyNumberFormat="1" applyFill="1" applyBorder="1" applyAlignment="1">
      <alignment horizontal="right"/>
    </xf>
    <xf numFmtId="172" fontId="0" fillId="0" borderId="1" xfId="17" applyNumberFormat="1" applyBorder="1" applyAlignment="1">
      <alignment horizontal="right"/>
    </xf>
    <xf numFmtId="172" fontId="0" fillId="0" borderId="1" xfId="17" applyNumberFormat="1" applyBorder="1" applyAlignment="1">
      <alignment/>
    </xf>
    <xf numFmtId="172" fontId="0" fillId="0" borderId="1" xfId="17" applyNumberFormat="1" applyBorder="1" applyAlignment="1">
      <alignment wrapText="1"/>
    </xf>
    <xf numFmtId="0" fontId="2" fillId="0" borderId="1" xfId="0" applyFont="1" applyBorder="1" applyAlignment="1">
      <alignment horizontal="center"/>
    </xf>
    <xf numFmtId="0" fontId="1" fillId="0" borderId="0" xfId="0" applyFont="1" applyAlignment="1">
      <alignment/>
    </xf>
    <xf numFmtId="10" fontId="1" fillId="2" borderId="1" xfId="19" applyNumberFormat="1" applyFont="1" applyFill="1" applyBorder="1" applyAlignment="1">
      <alignment wrapText="1"/>
    </xf>
    <xf numFmtId="172" fontId="3" fillId="2" borderId="1" xfId="17" applyNumberFormat="1" applyFont="1" applyFill="1" applyBorder="1" applyAlignment="1">
      <alignment horizontal="right"/>
    </xf>
    <xf numFmtId="10" fontId="3" fillId="2" borderId="1" xfId="19" applyNumberFormat="1" applyFont="1" applyFill="1" applyBorder="1" applyAlignment="1">
      <alignment wrapText="1"/>
    </xf>
    <xf numFmtId="172" fontId="4" fillId="2" borderId="1" xfId="17" applyNumberFormat="1" applyFont="1" applyFill="1" applyBorder="1" applyAlignment="1">
      <alignment horizontal="right"/>
    </xf>
    <xf numFmtId="10" fontId="4" fillId="2" borderId="1" xfId="19" applyNumberFormat="1" applyFont="1" applyFill="1" applyBorder="1" applyAlignment="1">
      <alignment wrapText="1"/>
    </xf>
    <xf numFmtId="0" fontId="3" fillId="2" borderId="1" xfId="0" applyFont="1" applyFill="1" applyBorder="1" applyAlignment="1">
      <alignment horizontal="left" vertical="top" wrapText="1"/>
    </xf>
    <xf numFmtId="0" fontId="1" fillId="0" borderId="1" xfId="0" applyFont="1" applyBorder="1" applyAlignment="1">
      <alignment horizontal="center"/>
    </xf>
    <xf numFmtId="10" fontId="0" fillId="2" borderId="1" xfId="19" applyNumberFormat="1" applyFill="1" applyBorder="1" applyAlignment="1">
      <alignment horizontal="right"/>
    </xf>
    <xf numFmtId="10" fontId="0" fillId="2" borderId="1" xfId="19" applyNumberFormat="1" applyFont="1" applyFill="1" applyBorder="1" applyAlignment="1">
      <alignment horizontal="right"/>
    </xf>
    <xf numFmtId="0" fontId="0" fillId="0" borderId="1" xfId="0" applyBorder="1" applyAlignment="1">
      <alignment horizontal="center"/>
    </xf>
    <xf numFmtId="0" fontId="4" fillId="0" borderId="0" xfId="0" applyFont="1" applyAlignment="1">
      <alignment wrapText="1"/>
    </xf>
    <xf numFmtId="0" fontId="1" fillId="0" borderId="1" xfId="0" applyFont="1" applyBorder="1" applyAlignment="1">
      <alignment horizontal="left" vertical="top" wrapText="1"/>
    </xf>
    <xf numFmtId="172" fontId="1" fillId="0" borderId="1" xfId="17" applyNumberFormat="1" applyFont="1" applyBorder="1" applyAlignment="1">
      <alignment horizontal="right"/>
    </xf>
    <xf numFmtId="10" fontId="4" fillId="3" borderId="1" xfId="19" applyNumberFormat="1" applyFont="1" applyFill="1" applyBorder="1" applyAlignment="1">
      <alignment wrapText="1"/>
    </xf>
    <xf numFmtId="10" fontId="3" fillId="3" borderId="1" xfId="19" applyNumberFormat="1" applyFont="1" applyFill="1" applyBorder="1" applyAlignment="1">
      <alignment wrapText="1"/>
    </xf>
    <xf numFmtId="175" fontId="0" fillId="3" borderId="1" xfId="19" applyNumberFormat="1" applyFont="1" applyFill="1" applyBorder="1" applyAlignment="1">
      <alignment/>
    </xf>
    <xf numFmtId="175" fontId="0" fillId="3" borderId="1" xfId="19" applyNumberFormat="1" applyFill="1" applyBorder="1" applyAlignment="1">
      <alignment/>
    </xf>
    <xf numFmtId="10" fontId="0" fillId="3" borderId="1" xfId="19" applyNumberFormat="1" applyFill="1" applyBorder="1" applyAlignment="1">
      <alignment horizontal="right"/>
    </xf>
    <xf numFmtId="175" fontId="0" fillId="2" borderId="1" xfId="19" applyNumberFormat="1" applyFill="1" applyBorder="1" applyAlignment="1">
      <alignment horizontal="right"/>
    </xf>
    <xf numFmtId="175" fontId="0" fillId="3" borderId="1" xfId="19" applyNumberFormat="1" applyFill="1" applyBorder="1" applyAlignment="1">
      <alignment horizontal="right"/>
    </xf>
    <xf numFmtId="0" fontId="0" fillId="3" borderId="1" xfId="0" applyFill="1" applyBorder="1" applyAlignment="1">
      <alignment horizontal="left" vertical="top" wrapText="1"/>
    </xf>
    <xf numFmtId="3" fontId="0" fillId="3" borderId="1" xfId="0" applyNumberFormat="1" applyFill="1" applyBorder="1" applyAlignment="1">
      <alignment horizontal="right"/>
    </xf>
    <xf numFmtId="172" fontId="0" fillId="3" borderId="1" xfId="17" applyNumberFormat="1" applyFill="1" applyBorder="1" applyAlignment="1">
      <alignment horizontal="right"/>
    </xf>
    <xf numFmtId="0" fontId="0" fillId="0" borderId="0" xfId="0" applyBorder="1" applyAlignment="1">
      <alignment wrapText="1"/>
    </xf>
    <xf numFmtId="0" fontId="2" fillId="0" borderId="0" xfId="0" applyFont="1" applyBorder="1" applyAlignment="1">
      <alignment horizontal="center"/>
    </xf>
    <xf numFmtId="0" fontId="1" fillId="2" borderId="0" xfId="0" applyFont="1" applyFill="1" applyBorder="1" applyAlignment="1">
      <alignment horizontal="center" vertical="top" wrapText="1"/>
    </xf>
    <xf numFmtId="175" fontId="0" fillId="3" borderId="0" xfId="19" applyNumberFormat="1" applyFill="1" applyBorder="1" applyAlignment="1">
      <alignment horizontal="right"/>
    </xf>
    <xf numFmtId="175" fontId="0" fillId="2" borderId="0" xfId="19" applyNumberFormat="1" applyFill="1" applyBorder="1" applyAlignment="1">
      <alignment horizontal="right"/>
    </xf>
    <xf numFmtId="10" fontId="0" fillId="2" borderId="0" xfId="19" applyNumberFormat="1" applyFill="1" applyBorder="1" applyAlignment="1">
      <alignment horizontal="right"/>
    </xf>
    <xf numFmtId="0" fontId="0" fillId="2" borderId="0" xfId="0" applyFill="1" applyBorder="1" applyAlignment="1">
      <alignment wrapText="1"/>
    </xf>
    <xf numFmtId="0" fontId="0" fillId="2" borderId="0" xfId="0" applyFill="1" applyBorder="1" applyAlignment="1">
      <alignment horizontal="left"/>
    </xf>
    <xf numFmtId="0" fontId="0" fillId="0" borderId="0" xfId="0" applyBorder="1" applyAlignment="1">
      <alignment horizontal="left"/>
    </xf>
    <xf numFmtId="0" fontId="0" fillId="0" borderId="0" xfId="0" applyBorder="1" applyAlignment="1">
      <alignment/>
    </xf>
    <xf numFmtId="0" fontId="1" fillId="0" borderId="1" xfId="0" applyFont="1" applyBorder="1" applyAlignment="1">
      <alignment/>
    </xf>
    <xf numFmtId="172" fontId="0" fillId="0" borderId="1" xfId="0" applyNumberFormat="1" applyBorder="1" applyAlignment="1">
      <alignment horizontal="center"/>
    </xf>
    <xf numFmtId="177" fontId="0" fillId="0" borderId="1" xfId="0" applyNumberFormat="1" applyBorder="1" applyAlignment="1">
      <alignment horizontal="center"/>
    </xf>
    <xf numFmtId="178" fontId="0" fillId="0" borderId="1" xfId="0" applyNumberFormat="1" applyBorder="1" applyAlignment="1">
      <alignment horizontal="center"/>
    </xf>
    <xf numFmtId="3" fontId="0" fillId="4" borderId="1" xfId="0" applyNumberFormat="1" applyFill="1" applyBorder="1" applyAlignment="1">
      <alignment horizontal="right"/>
    </xf>
    <xf numFmtId="172" fontId="0" fillId="4" borderId="1" xfId="17" applyNumberFormat="1" applyFill="1" applyBorder="1" applyAlignment="1">
      <alignment horizontal="right"/>
    </xf>
    <xf numFmtId="172" fontId="0" fillId="5" borderId="1" xfId="17" applyNumberFormat="1" applyFill="1" applyBorder="1" applyAlignment="1">
      <alignment horizontal="right"/>
    </xf>
    <xf numFmtId="181" fontId="0" fillId="0" borderId="1" xfId="0" applyNumberFormat="1" applyBorder="1" applyAlignment="1">
      <alignment horizontal="center"/>
    </xf>
    <xf numFmtId="10" fontId="0" fillId="0" borderId="1" xfId="19" applyNumberFormat="1" applyBorder="1" applyAlignment="1">
      <alignment horizontal="center"/>
    </xf>
    <xf numFmtId="182" fontId="0" fillId="0" borderId="1" xfId="19" applyNumberFormat="1" applyBorder="1" applyAlignment="1">
      <alignment horizontal="center"/>
    </xf>
    <xf numFmtId="1" fontId="0" fillId="0" borderId="1" xfId="0" applyNumberFormat="1" applyBorder="1" applyAlignment="1">
      <alignment horizontal="center"/>
    </xf>
    <xf numFmtId="10" fontId="0" fillId="2" borderId="1" xfId="19" applyNumberFormat="1" applyFont="1" applyFill="1" applyBorder="1" applyAlignment="1">
      <alignment wrapText="1"/>
    </xf>
    <xf numFmtId="10" fontId="5" fillId="3" borderId="1" xfId="19" applyNumberFormat="1" applyFont="1" applyFill="1" applyBorder="1" applyAlignment="1">
      <alignment wrapText="1"/>
    </xf>
    <xf numFmtId="10" fontId="4" fillId="2" borderId="1" xfId="19" applyNumberFormat="1" applyFont="1" applyFill="1" applyBorder="1" applyAlignment="1">
      <alignment wrapText="1"/>
    </xf>
    <xf numFmtId="172" fontId="4" fillId="2" borderId="1" xfId="17" applyNumberFormat="1" applyFont="1" applyFill="1" applyBorder="1" applyAlignment="1">
      <alignment horizontal="right"/>
    </xf>
    <xf numFmtId="10" fontId="1" fillId="2" borderId="1" xfId="19" applyNumberFormat="1" applyFont="1" applyFill="1" applyBorder="1" applyAlignment="1">
      <alignment horizontal="center"/>
    </xf>
    <xf numFmtId="10" fontId="1" fillId="0" borderId="1" xfId="19" applyNumberFormat="1" applyFont="1" applyBorder="1" applyAlignment="1">
      <alignment horizontal="center"/>
    </xf>
    <xf numFmtId="10" fontId="0" fillId="0" borderId="1" xfId="19" applyNumberFormat="1" applyFont="1" applyBorder="1" applyAlignment="1">
      <alignment horizontal="center"/>
    </xf>
    <xf numFmtId="0" fontId="1" fillId="0" borderId="0" xfId="0" applyFont="1" applyAlignment="1">
      <alignment/>
    </xf>
    <xf numFmtId="0" fontId="5" fillId="0" borderId="0" xfId="0" applyFont="1" applyAlignment="1">
      <alignment wrapText="1"/>
    </xf>
    <xf numFmtId="0" fontId="0" fillId="0" borderId="0" xfId="0" applyBorder="1" applyAlignment="1">
      <alignment horizontal="left" vertical="top" wrapText="1"/>
    </xf>
    <xf numFmtId="0" fontId="0" fillId="0" borderId="0" xfId="0" applyBorder="1" applyAlignment="1">
      <alignment horizontal="right"/>
    </xf>
    <xf numFmtId="0" fontId="4" fillId="0" borderId="0" xfId="0" applyFont="1" applyAlignment="1">
      <alignment/>
    </xf>
    <xf numFmtId="172" fontId="0" fillId="0" borderId="2" xfId="17" applyNumberFormat="1" applyBorder="1" applyAlignment="1">
      <alignment horizontal="right"/>
    </xf>
    <xf numFmtId="175" fontId="0" fillId="3" borderId="2" xfId="19" applyNumberFormat="1" applyFont="1" applyFill="1" applyBorder="1" applyAlignment="1">
      <alignment/>
    </xf>
    <xf numFmtId="175" fontId="0" fillId="3" borderId="2" xfId="19" applyNumberFormat="1" applyFill="1" applyBorder="1" applyAlignment="1">
      <alignment/>
    </xf>
    <xf numFmtId="0" fontId="4" fillId="0" borderId="1" xfId="0" applyFont="1" applyBorder="1" applyAlignment="1">
      <alignment/>
    </xf>
    <xf numFmtId="175" fontId="4" fillId="0" borderId="1" xfId="0" applyNumberFormat="1" applyFont="1" applyBorder="1" applyAlignment="1">
      <alignment/>
    </xf>
    <xf numFmtId="9" fontId="4" fillId="0" borderId="1" xfId="19" applyFont="1" applyBorder="1" applyAlignment="1">
      <alignment horizontal="center"/>
    </xf>
    <xf numFmtId="172" fontId="4" fillId="0" borderId="1" xfId="0" applyNumberFormat="1" applyFont="1" applyBorder="1" applyAlignment="1">
      <alignment/>
    </xf>
    <xf numFmtId="9" fontId="4" fillId="0" borderId="1" xfId="19" applyFont="1" applyBorder="1" applyAlignment="1">
      <alignment/>
    </xf>
    <xf numFmtId="172" fontId="4" fillId="0" borderId="1" xfId="17" applyNumberFormat="1" applyFont="1" applyBorder="1" applyAlignment="1">
      <alignment/>
    </xf>
    <xf numFmtId="9" fontId="4" fillId="3" borderId="1" xfId="19" applyFont="1" applyFill="1" applyBorder="1" applyAlignment="1">
      <alignment/>
    </xf>
    <xf numFmtId="0" fontId="6" fillId="0" borderId="1" xfId="0" applyFont="1" applyBorder="1" applyAlignment="1">
      <alignment/>
    </xf>
    <xf numFmtId="44" fontId="0" fillId="0" borderId="1" xfId="17" applyBorder="1" applyAlignment="1">
      <alignment horizontal="center"/>
    </xf>
    <xf numFmtId="9" fontId="0" fillId="0" borderId="1" xfId="19" applyBorder="1" applyAlignment="1">
      <alignment horizontal="center"/>
    </xf>
    <xf numFmtId="0" fontId="0" fillId="2" borderId="1" xfId="0"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wrapText="1"/>
    </xf>
    <xf numFmtId="0" fontId="1" fillId="0" borderId="0" xfId="0" applyFont="1" applyAlignment="1">
      <alignment horizontal="center" wrapText="1"/>
    </xf>
    <xf numFmtId="173" fontId="0" fillId="0" borderId="1" xfId="0" applyNumberFormat="1" applyFont="1" applyBorder="1" applyAlignment="1">
      <alignment horizontal="center" wrapText="1"/>
    </xf>
    <xf numFmtId="0" fontId="1" fillId="2" borderId="1" xfId="0" applyFont="1" applyFill="1" applyBorder="1" applyAlignment="1">
      <alignment horizontal="center" vertical="top" wrapText="1"/>
    </xf>
    <xf numFmtId="0" fontId="0" fillId="2" borderId="1" xfId="0" applyFill="1" applyBorder="1" applyAlignment="1">
      <alignment wrapText="1"/>
    </xf>
    <xf numFmtId="0" fontId="3" fillId="0" borderId="0" xfId="0" applyFont="1" applyAlignment="1">
      <alignment horizontal="center"/>
    </xf>
    <xf numFmtId="0" fontId="0" fillId="3" borderId="1" xfId="0"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A1:A26"/>
  <sheetViews>
    <sheetView workbookViewId="0" topLeftCell="A1">
      <selection activeCell="A8" sqref="A8"/>
    </sheetView>
  </sheetViews>
  <sheetFormatPr defaultColWidth="9.140625" defaultRowHeight="12.75"/>
  <cols>
    <col min="1" max="1" width="102.140625" style="0" customWidth="1"/>
  </cols>
  <sheetData>
    <row r="1" ht="12.75">
      <c r="A1" s="2"/>
    </row>
    <row r="2" ht="105">
      <c r="A2" s="71" t="s">
        <v>68</v>
      </c>
    </row>
    <row r="3" ht="12.75">
      <c r="A3" s="2"/>
    </row>
    <row r="4" ht="12.75">
      <c r="A4" s="2"/>
    </row>
    <row r="5" ht="12.75">
      <c r="A5" s="2"/>
    </row>
    <row r="6" ht="12.75">
      <c r="A6" s="2"/>
    </row>
    <row r="7" ht="12.75">
      <c r="A7" s="2"/>
    </row>
    <row r="8" ht="12.75">
      <c r="A8" s="2"/>
    </row>
    <row r="9" ht="12.75">
      <c r="A9" s="2"/>
    </row>
    <row r="10" ht="12.75">
      <c r="A10" s="2"/>
    </row>
    <row r="11" ht="12.75">
      <c r="A11" s="2"/>
    </row>
    <row r="12" ht="12.75">
      <c r="A12" s="2"/>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tabColor indexed="11"/>
  </sheetPr>
  <dimension ref="A1:L30"/>
  <sheetViews>
    <sheetView workbookViewId="0" topLeftCell="A1">
      <selection activeCell="G30" sqref="G30"/>
    </sheetView>
  </sheetViews>
  <sheetFormatPr defaultColWidth="9.140625" defaultRowHeight="12.75"/>
  <cols>
    <col min="1" max="1" width="28.28125" style="0" customWidth="1"/>
    <col min="2" max="2" width="4.28125" style="0" customWidth="1"/>
    <col min="3" max="3" width="25.8515625" style="0" customWidth="1"/>
    <col min="4" max="4" width="11.421875" style="0" bestFit="1" customWidth="1"/>
    <col min="5" max="5" width="9.28125" style="0" bestFit="1" customWidth="1"/>
    <col min="6" max="6" width="1.8515625" style="0" customWidth="1"/>
    <col min="7" max="7" width="11.00390625" style="0" customWidth="1"/>
    <col min="8" max="8" width="9.57421875" style="0" customWidth="1"/>
    <col min="9" max="9" width="2.28125" style="0" customWidth="1"/>
    <col min="10" max="10" width="11.421875" style="0" bestFit="1" customWidth="1"/>
  </cols>
  <sheetData>
    <row r="1" ht="12.75">
      <c r="A1" s="1" t="s">
        <v>0</v>
      </c>
    </row>
    <row r="2" spans="1:3" ht="12.75">
      <c r="A2" s="18" t="s">
        <v>1</v>
      </c>
      <c r="B2" s="18"/>
      <c r="C2" s="18"/>
    </row>
    <row r="3" ht="12.75">
      <c r="A3" s="1" t="s">
        <v>2</v>
      </c>
    </row>
    <row r="4" spans="1:11" ht="15.75">
      <c r="A4" s="2"/>
      <c r="B4" s="2"/>
      <c r="C4" s="2"/>
      <c r="D4" s="29">
        <v>2004</v>
      </c>
      <c r="E4" s="29"/>
      <c r="F4" s="29"/>
      <c r="G4" s="29">
        <v>2003</v>
      </c>
      <c r="H4" s="29"/>
      <c r="I4" s="29"/>
      <c r="J4" s="29">
        <v>2002</v>
      </c>
      <c r="K4" s="2"/>
    </row>
    <row r="5" spans="1:11" ht="12.75">
      <c r="A5" s="88" t="s">
        <v>3</v>
      </c>
      <c r="B5" s="88"/>
      <c r="C5" s="88"/>
      <c r="D5" s="13">
        <v>41444</v>
      </c>
      <c r="E5" s="6">
        <f>+D5/$D$5</f>
        <v>1</v>
      </c>
      <c r="F5" s="6"/>
      <c r="G5" s="13">
        <v>35404</v>
      </c>
      <c r="H5" s="6">
        <f>+G5/$G$5</f>
        <v>1</v>
      </c>
      <c r="I5" s="6"/>
      <c r="J5" s="13">
        <v>31168</v>
      </c>
      <c r="K5" s="6">
        <f>+J5/$J$5</f>
        <v>1</v>
      </c>
    </row>
    <row r="6" spans="1:11" ht="12.75">
      <c r="A6" s="89" t="s">
        <v>4</v>
      </c>
      <c r="B6" s="89"/>
      <c r="C6" s="89"/>
      <c r="D6" s="14">
        <v>33892</v>
      </c>
      <c r="E6" s="6">
        <f>+D6/$D$5</f>
        <v>0.8177782067368015</v>
      </c>
      <c r="F6" s="6"/>
      <c r="G6" s="14">
        <v>29055</v>
      </c>
      <c r="H6" s="6">
        <f aca="true" t="shared" si="0" ref="H6:H18">+G6/$G$5</f>
        <v>0.8206699807931307</v>
      </c>
      <c r="I6" s="6"/>
      <c r="J6" s="14">
        <v>25661</v>
      </c>
      <c r="K6" s="6">
        <f aca="true" t="shared" si="1" ref="K6:K18">+J6/$J$5</f>
        <v>0.8233123716632443</v>
      </c>
    </row>
    <row r="7" spans="1:11" ht="12.75">
      <c r="A7" s="92"/>
      <c r="B7" s="92"/>
      <c r="C7" s="92"/>
      <c r="D7" s="15"/>
      <c r="E7" s="10"/>
      <c r="F7" s="10"/>
      <c r="G7" s="15"/>
      <c r="H7" s="6">
        <f t="shared" si="0"/>
        <v>0</v>
      </c>
      <c r="I7" s="10"/>
      <c r="J7" s="15"/>
      <c r="K7" s="6">
        <f t="shared" si="1"/>
        <v>0</v>
      </c>
    </row>
    <row r="8" spans="1:11" ht="15.75">
      <c r="A8" s="4"/>
      <c r="B8" s="91" t="s">
        <v>5</v>
      </c>
      <c r="C8" s="91"/>
      <c r="D8" s="22">
        <v>7552</v>
      </c>
      <c r="E8" s="32">
        <f>+D8/$D$5</f>
        <v>0.18222179326319854</v>
      </c>
      <c r="F8" s="23"/>
      <c r="G8" s="22">
        <v>6349</v>
      </c>
      <c r="H8" s="64">
        <f t="shared" si="0"/>
        <v>0.17933001920686928</v>
      </c>
      <c r="I8" s="65"/>
      <c r="J8" s="66">
        <v>5507</v>
      </c>
      <c r="K8" s="64">
        <f t="shared" si="1"/>
        <v>0.17668762833675564</v>
      </c>
    </row>
    <row r="9" spans="1:11" ht="12.75">
      <c r="A9" s="89" t="s">
        <v>6</v>
      </c>
      <c r="B9" s="89"/>
      <c r="C9" s="89"/>
      <c r="D9" s="16"/>
      <c r="E9" s="10"/>
      <c r="F9" s="10"/>
      <c r="G9" s="16"/>
      <c r="H9" s="6">
        <f t="shared" si="0"/>
        <v>0</v>
      </c>
      <c r="I9" s="10"/>
      <c r="J9" s="16"/>
      <c r="K9" s="6">
        <f t="shared" si="1"/>
        <v>0</v>
      </c>
    </row>
    <row r="10" spans="1:11" ht="12.75">
      <c r="A10" s="4"/>
      <c r="B10" s="88" t="s">
        <v>7</v>
      </c>
      <c r="C10" s="88"/>
      <c r="D10" s="13">
        <v>3544</v>
      </c>
      <c r="E10" s="6">
        <f>+D10/$D$5</f>
        <v>0.0855129813724544</v>
      </c>
      <c r="F10" s="6"/>
      <c r="G10" s="13">
        <v>3050</v>
      </c>
      <c r="H10" s="6">
        <f t="shared" si="0"/>
        <v>0.08614845780137838</v>
      </c>
      <c r="I10" s="6"/>
      <c r="J10" s="13">
        <v>2784</v>
      </c>
      <c r="K10" s="6">
        <f t="shared" si="1"/>
        <v>0.08932238193018481</v>
      </c>
    </row>
    <row r="11" spans="1:11" ht="12.75">
      <c r="A11" s="3"/>
      <c r="B11" s="89" t="s">
        <v>8</v>
      </c>
      <c r="C11" s="89"/>
      <c r="D11" s="14">
        <v>464</v>
      </c>
      <c r="E11" s="6">
        <f>+D11/$D$5</f>
        <v>0.01119583051828974</v>
      </c>
      <c r="F11" s="6"/>
      <c r="G11" s="14">
        <v>455</v>
      </c>
      <c r="H11" s="6">
        <f t="shared" si="0"/>
        <v>0.012851655180205626</v>
      </c>
      <c r="I11" s="6"/>
      <c r="J11" s="14">
        <v>452</v>
      </c>
      <c r="K11" s="6">
        <f t="shared" si="1"/>
        <v>0.014502053388090349</v>
      </c>
    </row>
    <row r="12" spans="1:11" ht="12.75">
      <c r="A12" s="4"/>
      <c r="B12" s="88" t="s">
        <v>9</v>
      </c>
      <c r="C12" s="88"/>
      <c r="D12" s="13" t="s">
        <v>10</v>
      </c>
      <c r="E12" s="6"/>
      <c r="F12" s="6"/>
      <c r="G12" s="13" t="s">
        <v>10</v>
      </c>
      <c r="H12" s="63" t="s">
        <v>44</v>
      </c>
      <c r="I12" s="6"/>
      <c r="J12" s="13">
        <v>482</v>
      </c>
      <c r="K12" s="6">
        <f t="shared" si="1"/>
        <v>0.015464579055441479</v>
      </c>
    </row>
    <row r="13" spans="1:11" ht="12.75">
      <c r="A13" s="3"/>
      <c r="B13" s="3"/>
      <c r="C13" s="30" t="s">
        <v>11</v>
      </c>
      <c r="D13" s="31">
        <v>4008</v>
      </c>
      <c r="E13" s="19">
        <f aca="true" t="shared" si="2" ref="E13:E18">+D13/$D$5</f>
        <v>0.09670881189074414</v>
      </c>
      <c r="F13" s="19"/>
      <c r="G13" s="31">
        <v>3505</v>
      </c>
      <c r="H13" s="6">
        <f t="shared" si="0"/>
        <v>0.099000112981584</v>
      </c>
      <c r="I13" s="19"/>
      <c r="J13" s="31">
        <v>3718</v>
      </c>
      <c r="K13" s="6">
        <f t="shared" si="1"/>
        <v>0.11928901437371663</v>
      </c>
    </row>
    <row r="14" spans="1:11" ht="15.75">
      <c r="A14" s="4"/>
      <c r="B14" s="4"/>
      <c r="C14" s="24" t="s">
        <v>12</v>
      </c>
      <c r="D14" s="20">
        <v>3544</v>
      </c>
      <c r="E14" s="33">
        <f t="shared" si="2"/>
        <v>0.0855129813724544</v>
      </c>
      <c r="F14" s="21"/>
      <c r="G14" s="20">
        <v>2844</v>
      </c>
      <c r="H14" s="64">
        <f t="shared" si="0"/>
        <v>0.08032990622528528</v>
      </c>
      <c r="I14" s="65"/>
      <c r="J14" s="66">
        <v>1789</v>
      </c>
      <c r="K14" s="64">
        <f t="shared" si="1"/>
        <v>0.05739861396303902</v>
      </c>
    </row>
    <row r="15" spans="1:11" ht="12.75">
      <c r="A15" s="89" t="s">
        <v>13</v>
      </c>
      <c r="B15" s="89"/>
      <c r="C15" s="89"/>
      <c r="D15" s="14">
        <v>180</v>
      </c>
      <c r="E15" s="6">
        <f t="shared" si="2"/>
        <v>0.0043432101148537785</v>
      </c>
      <c r="F15" s="6"/>
      <c r="G15" s="14">
        <v>183</v>
      </c>
      <c r="H15" s="6">
        <f t="shared" si="0"/>
        <v>0.005168907468082702</v>
      </c>
      <c r="I15" s="6"/>
      <c r="J15" s="14">
        <v>-58</v>
      </c>
      <c r="K15" s="6">
        <f t="shared" si="1"/>
        <v>-0.0018608829568788501</v>
      </c>
    </row>
    <row r="16" spans="1:11" ht="12.75">
      <c r="A16" s="4"/>
      <c r="B16" s="88" t="s">
        <v>14</v>
      </c>
      <c r="C16" s="88"/>
      <c r="D16" s="13">
        <v>3724</v>
      </c>
      <c r="E16" s="6">
        <f t="shared" si="2"/>
        <v>0.08985619148730817</v>
      </c>
      <c r="F16" s="6"/>
      <c r="G16" s="13">
        <v>3027</v>
      </c>
      <c r="H16" s="6">
        <f t="shared" si="0"/>
        <v>0.08549881369336798</v>
      </c>
      <c r="I16" s="6"/>
      <c r="J16" s="13">
        <v>1731</v>
      </c>
      <c r="K16" s="6">
        <f t="shared" si="1"/>
        <v>0.05553773100616016</v>
      </c>
    </row>
    <row r="17" spans="1:11" ht="12.75">
      <c r="A17" s="89" t="s">
        <v>15</v>
      </c>
      <c r="B17" s="89"/>
      <c r="C17" s="89"/>
      <c r="D17" s="14">
        <v>1079</v>
      </c>
      <c r="E17" s="6">
        <f t="shared" si="2"/>
        <v>0.026035131744040152</v>
      </c>
      <c r="F17" s="6"/>
      <c r="G17" s="14">
        <v>905</v>
      </c>
      <c r="H17" s="6">
        <f t="shared" si="0"/>
        <v>0.025562083380408992</v>
      </c>
      <c r="I17" s="6"/>
      <c r="J17" s="14">
        <v>485</v>
      </c>
      <c r="K17" s="6">
        <f t="shared" si="1"/>
        <v>0.015560831622176592</v>
      </c>
    </row>
    <row r="18" spans="1:11" ht="15.75">
      <c r="A18" s="4"/>
      <c r="B18" s="91" t="s">
        <v>16</v>
      </c>
      <c r="C18" s="91"/>
      <c r="D18" s="22">
        <v>2645</v>
      </c>
      <c r="E18" s="32">
        <f t="shared" si="2"/>
        <v>0.06382105974326803</v>
      </c>
      <c r="F18" s="23"/>
      <c r="G18" s="22">
        <v>2122</v>
      </c>
      <c r="H18" s="64">
        <f t="shared" si="0"/>
        <v>0.059936730312958986</v>
      </c>
      <c r="I18" s="65"/>
      <c r="J18" s="66">
        <v>1246</v>
      </c>
      <c r="K18" s="64">
        <f t="shared" si="1"/>
        <v>0.03997689938398357</v>
      </c>
    </row>
    <row r="19" spans="1:11" ht="12.75">
      <c r="A19" s="89" t="s">
        <v>17</v>
      </c>
      <c r="B19" s="89"/>
      <c r="C19" s="89"/>
      <c r="D19" s="3"/>
      <c r="E19" s="3"/>
      <c r="F19" s="3"/>
      <c r="G19" s="3"/>
      <c r="H19" s="3"/>
      <c r="I19" s="3"/>
      <c r="J19" s="3"/>
      <c r="K19" s="3"/>
    </row>
    <row r="20" spans="1:11" ht="12.75">
      <c r="A20" s="4"/>
      <c r="B20" s="88" t="s">
        <v>18</v>
      </c>
      <c r="C20" s="88"/>
      <c r="D20" s="12">
        <v>1.03</v>
      </c>
      <c r="E20" s="4"/>
      <c r="F20" s="4"/>
      <c r="G20" s="12">
        <v>0.82</v>
      </c>
      <c r="H20" s="12"/>
      <c r="I20" s="12"/>
      <c r="J20" s="12">
        <v>0.48</v>
      </c>
      <c r="K20" s="4"/>
    </row>
    <row r="21" spans="1:11" ht="12.75">
      <c r="A21" s="3"/>
      <c r="B21" s="89" t="s">
        <v>19</v>
      </c>
      <c r="C21" s="89"/>
      <c r="D21" s="11">
        <v>1.01</v>
      </c>
      <c r="E21" s="3"/>
      <c r="F21" s="3"/>
      <c r="G21" s="11">
        <v>0.8</v>
      </c>
      <c r="H21" s="11"/>
      <c r="I21" s="11"/>
      <c r="J21" s="11">
        <v>0.46</v>
      </c>
      <c r="K21" s="3"/>
    </row>
    <row r="22" spans="1:11" ht="12.75">
      <c r="A22" s="42"/>
      <c r="B22" s="72"/>
      <c r="C22" s="72"/>
      <c r="D22" s="73"/>
      <c r="E22" s="42"/>
      <c r="F22" s="42"/>
      <c r="G22" s="73"/>
      <c r="H22" s="73"/>
      <c r="I22" s="73"/>
      <c r="J22" s="73"/>
      <c r="K22" s="42"/>
    </row>
    <row r="23" spans="1:11" ht="12.75">
      <c r="A23" s="42"/>
      <c r="B23" s="72"/>
      <c r="C23" s="72"/>
      <c r="D23" s="73"/>
      <c r="E23" s="42"/>
      <c r="F23" s="42"/>
      <c r="G23" s="73"/>
      <c r="H23" s="73"/>
      <c r="I23" s="73"/>
      <c r="J23" s="73"/>
      <c r="K23" s="42"/>
    </row>
    <row r="24" ht="12.75">
      <c r="A24" t="s">
        <v>69</v>
      </c>
    </row>
    <row r="25" spans="1:10" ht="12.75">
      <c r="A25" s="88" t="s">
        <v>3</v>
      </c>
      <c r="B25" s="88"/>
      <c r="C25" s="88"/>
      <c r="D25" s="13">
        <v>41444</v>
      </c>
      <c r="E25" s="34">
        <f>(+D25/G25)-1</f>
        <v>0.17060219184272962</v>
      </c>
      <c r="G25" s="13">
        <v>35404</v>
      </c>
      <c r="H25" s="35">
        <f>(+G25/J25)-1</f>
        <v>0.1359086242299794</v>
      </c>
      <c r="J25" s="13">
        <v>31168</v>
      </c>
    </row>
    <row r="26" spans="1:10" ht="12.75">
      <c r="A26" s="90" t="s">
        <v>4</v>
      </c>
      <c r="B26" s="90"/>
      <c r="C26" s="90"/>
      <c r="D26" s="75">
        <v>33892</v>
      </c>
      <c r="E26" s="76">
        <f>(+D26/G26)-1</f>
        <v>0.16647737050421618</v>
      </c>
      <c r="G26" s="75">
        <v>29055</v>
      </c>
      <c r="H26" s="77">
        <f>(+G26/J26)-1</f>
        <v>0.13226296714859131</v>
      </c>
      <c r="J26" s="14">
        <v>25661</v>
      </c>
    </row>
    <row r="27" spans="1:12" ht="15.75">
      <c r="A27" s="78" t="s">
        <v>70</v>
      </c>
      <c r="B27" s="78"/>
      <c r="C27" s="78" t="s">
        <v>71</v>
      </c>
      <c r="D27" s="78"/>
      <c r="E27" s="78"/>
      <c r="F27" s="78"/>
      <c r="G27" s="78"/>
      <c r="H27" s="79" t="s">
        <v>44</v>
      </c>
      <c r="I27" s="74"/>
      <c r="J27" s="74"/>
      <c r="K27" s="74"/>
      <c r="L27" s="74"/>
    </row>
    <row r="28" spans="1:12" ht="15.75">
      <c r="A28" s="78" t="s">
        <v>72</v>
      </c>
      <c r="B28" s="78"/>
      <c r="C28" s="80">
        <v>0.21</v>
      </c>
      <c r="D28" s="81">
        <f>+(C28+1)*G28</f>
        <v>121</v>
      </c>
      <c r="E28" s="82">
        <f>+D28/$D$28</f>
        <v>1</v>
      </c>
      <c r="F28" s="78"/>
      <c r="G28" s="83">
        <v>100</v>
      </c>
      <c r="H28" s="82">
        <f>+G28/$G$28</f>
        <v>1</v>
      </c>
      <c r="I28" s="74"/>
      <c r="J28" s="74" t="s">
        <v>75</v>
      </c>
      <c r="K28" s="74"/>
      <c r="L28" s="74"/>
    </row>
    <row r="29" spans="1:12" ht="15.75">
      <c r="A29" s="78" t="s">
        <v>73</v>
      </c>
      <c r="B29" s="78"/>
      <c r="C29" s="80">
        <v>0.25</v>
      </c>
      <c r="D29" s="81">
        <f>+(C29+1)*G29</f>
        <v>100</v>
      </c>
      <c r="E29" s="82">
        <f>+D29/$D$28</f>
        <v>0.8264462809917356</v>
      </c>
      <c r="F29" s="78"/>
      <c r="G29" s="83">
        <v>80</v>
      </c>
      <c r="H29" s="82">
        <f>+G29/$G$28</f>
        <v>0.8</v>
      </c>
      <c r="I29" s="74"/>
      <c r="J29" s="74" t="s">
        <v>76</v>
      </c>
      <c r="K29" s="74"/>
      <c r="L29" s="74"/>
    </row>
    <row r="30" spans="1:12" ht="15.75">
      <c r="A30" s="78" t="s">
        <v>74</v>
      </c>
      <c r="B30" s="78"/>
      <c r="C30" s="78"/>
      <c r="D30" s="81">
        <f>+D28-D29</f>
        <v>21</v>
      </c>
      <c r="E30" s="84">
        <f>+D30/$D$28</f>
        <v>0.17355371900826447</v>
      </c>
      <c r="F30" s="78"/>
      <c r="G30" s="83">
        <f>+G28-G29</f>
        <v>20</v>
      </c>
      <c r="H30" s="84">
        <f>+G30/$G$28</f>
        <v>0.2</v>
      </c>
      <c r="I30" s="74"/>
      <c r="J30" s="74"/>
      <c r="K30" s="74"/>
      <c r="L30" s="74"/>
    </row>
  </sheetData>
  <mergeCells count="17">
    <mergeCell ref="A15:C15"/>
    <mergeCell ref="A9:C9"/>
    <mergeCell ref="B10:C10"/>
    <mergeCell ref="B11:C11"/>
    <mergeCell ref="B12:C12"/>
    <mergeCell ref="A5:C5"/>
    <mergeCell ref="A6:C6"/>
    <mergeCell ref="A7:C7"/>
    <mergeCell ref="B8:C8"/>
    <mergeCell ref="B20:C20"/>
    <mergeCell ref="B21:C21"/>
    <mergeCell ref="A26:C26"/>
    <mergeCell ref="B16:C16"/>
    <mergeCell ref="A17:C17"/>
    <mergeCell ref="B18:C18"/>
    <mergeCell ref="A19:C19"/>
    <mergeCell ref="A25:C25"/>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indexed="15"/>
  </sheetPr>
  <dimension ref="A1:L40"/>
  <sheetViews>
    <sheetView tabSelected="1" workbookViewId="0" topLeftCell="A1">
      <selection activeCell="A38" sqref="A38"/>
    </sheetView>
  </sheetViews>
  <sheetFormatPr defaultColWidth="9.140625" defaultRowHeight="12.75"/>
  <cols>
    <col min="1" max="1" width="23.8515625" style="0" customWidth="1"/>
    <col min="3" max="3" width="23.140625" style="0" customWidth="1"/>
    <col min="5" max="5" width="9.28125" style="0" bestFit="1" customWidth="1"/>
    <col min="7" max="7" width="9.28125" style="0" bestFit="1" customWidth="1"/>
    <col min="8" max="8" width="1.421875" style="0" customWidth="1"/>
    <col min="9" max="9" width="18.7109375" style="0" customWidth="1"/>
    <col min="10" max="10" width="9.7109375" style="0" customWidth="1"/>
    <col min="11" max="11" width="10.00390625" style="0" bestFit="1" customWidth="1"/>
    <col min="12" max="12" width="11.140625" style="0" customWidth="1"/>
  </cols>
  <sheetData>
    <row r="1" ht="12.75">
      <c r="A1" s="1" t="s">
        <v>0</v>
      </c>
    </row>
    <row r="3" spans="1:2" ht="32.25" customHeight="1">
      <c r="A3" s="93" t="s">
        <v>21</v>
      </c>
      <c r="B3" s="93"/>
    </row>
    <row r="4" ht="12.75">
      <c r="A4" s="1" t="s">
        <v>22</v>
      </c>
    </row>
    <row r="5" spans="1:12" ht="15">
      <c r="A5" s="3"/>
      <c r="B5" s="3"/>
      <c r="C5" s="3"/>
      <c r="D5" s="94" t="s">
        <v>23</v>
      </c>
      <c r="E5" s="94"/>
      <c r="F5" s="94"/>
      <c r="G5" s="3"/>
      <c r="H5" s="42"/>
      <c r="I5" s="97" t="s">
        <v>54</v>
      </c>
      <c r="J5" s="97"/>
      <c r="K5" s="97"/>
      <c r="L5" s="70" t="s">
        <v>66</v>
      </c>
    </row>
    <row r="6" spans="1:12" ht="12.75">
      <c r="A6" s="92"/>
      <c r="B6" s="92"/>
      <c r="C6" s="92"/>
      <c r="D6" s="94"/>
      <c r="E6" s="94"/>
      <c r="F6" s="94"/>
      <c r="G6" s="17"/>
      <c r="H6" s="43"/>
      <c r="L6" s="70" t="s">
        <v>67</v>
      </c>
    </row>
    <row r="7" spans="1:12" ht="12.75">
      <c r="A7" s="92"/>
      <c r="B7" s="92"/>
      <c r="C7" s="92"/>
      <c r="D7" s="25">
        <v>2004</v>
      </c>
      <c r="E7" s="25"/>
      <c r="F7" s="25">
        <v>2003</v>
      </c>
      <c r="G7" s="17"/>
      <c r="H7" s="43"/>
      <c r="I7" s="9"/>
      <c r="J7" s="28">
        <v>2004</v>
      </c>
      <c r="K7" s="28">
        <v>2003</v>
      </c>
      <c r="L7" s="9"/>
    </row>
    <row r="8" spans="1:12" ht="12.75">
      <c r="A8" s="95" t="s">
        <v>24</v>
      </c>
      <c r="B8" s="95"/>
      <c r="C8" s="95"/>
      <c r="D8" s="95"/>
      <c r="E8" s="95"/>
      <c r="F8" s="95"/>
      <c r="G8" s="95"/>
      <c r="H8" s="44"/>
      <c r="I8" s="85" t="s">
        <v>78</v>
      </c>
      <c r="J8" s="28"/>
      <c r="K8" s="28"/>
      <c r="L8" s="9"/>
    </row>
    <row r="9" spans="1:12" ht="12.75">
      <c r="A9" s="89" t="s">
        <v>25</v>
      </c>
      <c r="B9" s="89"/>
      <c r="C9" s="89"/>
      <c r="D9" s="3"/>
      <c r="E9" s="3"/>
      <c r="F9" s="3"/>
      <c r="G9" s="3"/>
      <c r="H9" s="42"/>
      <c r="I9" s="52" t="s">
        <v>55</v>
      </c>
      <c r="J9" s="28"/>
      <c r="K9" s="28"/>
      <c r="L9" s="9"/>
    </row>
    <row r="10" spans="1:12" ht="12.75">
      <c r="A10" s="4"/>
      <c r="B10" s="88" t="s">
        <v>26</v>
      </c>
      <c r="C10" s="88"/>
      <c r="D10" s="5">
        <v>4317</v>
      </c>
      <c r="E10" s="38">
        <f>+D10/$D$19</f>
        <v>0.2235513437936927</v>
      </c>
      <c r="F10" s="13">
        <v>4232</v>
      </c>
      <c r="G10" s="38">
        <f>+F10/$F$19</f>
        <v>0.2735617323852618</v>
      </c>
      <c r="H10" s="45"/>
      <c r="I10" s="9" t="s">
        <v>61</v>
      </c>
      <c r="J10" s="54">
        <f>D15/D26</f>
        <v>0.9758627019089574</v>
      </c>
      <c r="K10" s="55">
        <f>F15/F26</f>
        <v>0.9989924997201388</v>
      </c>
      <c r="L10" s="9" t="s">
        <v>77</v>
      </c>
    </row>
    <row r="11" spans="1:12" ht="12.75">
      <c r="A11" s="3"/>
      <c r="B11" s="89" t="s">
        <v>27</v>
      </c>
      <c r="C11" s="89"/>
      <c r="D11" s="11">
        <v>835</v>
      </c>
      <c r="E11" s="37">
        <f aca="true" t="shared" si="0" ref="E11:E19">+D11/$D$19</f>
        <v>0.043239604370565995</v>
      </c>
      <c r="F11" s="14">
        <v>406</v>
      </c>
      <c r="G11" s="37">
        <f aca="true" t="shared" si="1" ref="G11:G19">+F11/$F$19</f>
        <v>0.026244343891402715</v>
      </c>
      <c r="H11" s="46"/>
      <c r="I11" s="9" t="s">
        <v>64</v>
      </c>
      <c r="J11" s="53">
        <f>D15-D26</f>
        <v>-263</v>
      </c>
      <c r="K11" s="53">
        <f>F15-F26</f>
        <v>-9</v>
      </c>
      <c r="L11" s="9" t="s">
        <v>77</v>
      </c>
    </row>
    <row r="12" spans="1:12" ht="12.75">
      <c r="A12" s="4"/>
      <c r="B12" s="88" t="s">
        <v>28</v>
      </c>
      <c r="C12" s="88"/>
      <c r="D12" s="5">
        <v>3635</v>
      </c>
      <c r="E12" s="38">
        <f t="shared" si="0"/>
        <v>0.18823468489461964</v>
      </c>
      <c r="F12" s="13">
        <v>2586</v>
      </c>
      <c r="G12" s="38">
        <f t="shared" si="1"/>
        <v>0.16716224951519068</v>
      </c>
      <c r="H12" s="45"/>
      <c r="I12" s="9"/>
      <c r="J12" s="28"/>
      <c r="K12" s="28"/>
      <c r="L12" s="9"/>
    </row>
    <row r="13" spans="1:12" ht="12.75">
      <c r="A13" s="3"/>
      <c r="B13" s="89" t="s">
        <v>29</v>
      </c>
      <c r="C13" s="89"/>
      <c r="D13" s="11">
        <v>327</v>
      </c>
      <c r="E13" s="37">
        <f t="shared" si="0"/>
        <v>0.016933354046916264</v>
      </c>
      <c r="F13" s="14">
        <v>306</v>
      </c>
      <c r="G13" s="37">
        <f t="shared" si="1"/>
        <v>0.01978021978021978</v>
      </c>
      <c r="H13" s="46"/>
      <c r="I13" s="9"/>
      <c r="J13" s="28"/>
      <c r="K13" s="28"/>
      <c r="L13" s="9"/>
    </row>
    <row r="14" spans="1:12" ht="12.75">
      <c r="A14" s="4"/>
      <c r="B14" s="88" t="s">
        <v>30</v>
      </c>
      <c r="C14" s="88"/>
      <c r="D14" s="5">
        <v>1519</v>
      </c>
      <c r="E14" s="37">
        <f t="shared" si="0"/>
        <v>0.0786598311842991</v>
      </c>
      <c r="F14" s="13">
        <v>1394</v>
      </c>
      <c r="G14" s="37">
        <f t="shared" si="1"/>
        <v>0.09010989010989011</v>
      </c>
      <c r="H14" s="46"/>
      <c r="I14" s="52" t="s">
        <v>56</v>
      </c>
      <c r="J14" s="28"/>
      <c r="K14" s="28"/>
      <c r="L14" s="9"/>
    </row>
    <row r="15" spans="1:12" ht="19.5" customHeight="1">
      <c r="A15" s="3"/>
      <c r="B15" s="3"/>
      <c r="C15" s="39" t="s">
        <v>31</v>
      </c>
      <c r="D15" s="56">
        <v>10633</v>
      </c>
      <c r="E15" s="38">
        <f t="shared" si="0"/>
        <v>0.5506188182900937</v>
      </c>
      <c r="F15" s="57">
        <v>8924</v>
      </c>
      <c r="G15" s="38">
        <f t="shared" si="1"/>
        <v>0.576858435681965</v>
      </c>
      <c r="H15" s="45"/>
      <c r="I15" s="9" t="s">
        <v>58</v>
      </c>
      <c r="J15" s="59">
        <f>'IS'!D5/(('BS'!D19+'BS'!F19)/2)</f>
        <v>2.3831402202351857</v>
      </c>
      <c r="K15" s="59">
        <f>'IS'!G5/(('BS'!F19+13535)/2)</f>
        <v>2.441234269953456</v>
      </c>
      <c r="L15" s="9" t="s">
        <v>77</v>
      </c>
    </row>
    <row r="16" spans="1:12" ht="12.75">
      <c r="A16" s="4"/>
      <c r="B16" s="88" t="s">
        <v>32</v>
      </c>
      <c r="C16" s="88"/>
      <c r="D16" s="5">
        <v>1517</v>
      </c>
      <c r="E16" s="37">
        <f t="shared" si="0"/>
        <v>0.07855626326963906</v>
      </c>
      <c r="F16" s="13">
        <v>913</v>
      </c>
      <c r="G16" s="37">
        <f t="shared" si="1"/>
        <v>0.05901745313510019</v>
      </c>
      <c r="H16" s="46"/>
      <c r="I16" s="9" t="s">
        <v>59</v>
      </c>
      <c r="J16" s="67">
        <f>'IS'!D18/(('BS'!D19+'BS'!F19)/2)</f>
        <v>0.1520945343722147</v>
      </c>
      <c r="K16" s="68">
        <f>'IS'!G18/(('BS'!F19+13535)/2)</f>
        <v>0.14631960006895364</v>
      </c>
      <c r="L16" s="9" t="s">
        <v>79</v>
      </c>
    </row>
    <row r="17" spans="1:12" ht="12.75">
      <c r="A17" s="3"/>
      <c r="B17" s="89" t="s">
        <v>33</v>
      </c>
      <c r="C17" s="89"/>
      <c r="D17" s="8">
        <v>6770</v>
      </c>
      <c r="E17" s="38">
        <f t="shared" si="0"/>
        <v>0.3505773911242297</v>
      </c>
      <c r="F17" s="14">
        <v>5267</v>
      </c>
      <c r="G17" s="38">
        <f t="shared" si="1"/>
        <v>0.3404654169360052</v>
      </c>
      <c r="H17" s="45"/>
      <c r="I17" s="9" t="s">
        <v>65</v>
      </c>
      <c r="J17" s="86">
        <f>'IS'!D30</f>
        <v>21</v>
      </c>
      <c r="K17" s="86">
        <f>'IS'!G30</f>
        <v>20</v>
      </c>
      <c r="L17" s="9" t="s">
        <v>79</v>
      </c>
    </row>
    <row r="18" spans="1:12" ht="12.75">
      <c r="A18" s="4"/>
      <c r="B18" s="88" t="s">
        <v>34</v>
      </c>
      <c r="C18" s="88"/>
      <c r="D18" s="12">
        <v>391</v>
      </c>
      <c r="E18" s="37">
        <f t="shared" si="0"/>
        <v>0.020247527316037493</v>
      </c>
      <c r="F18" s="13">
        <v>366</v>
      </c>
      <c r="G18" s="37">
        <f t="shared" si="1"/>
        <v>0.02365869424692954</v>
      </c>
      <c r="H18" s="46"/>
      <c r="I18" s="9" t="s">
        <v>62</v>
      </c>
      <c r="J18" s="60">
        <f>'IS'!D18/'IS'!D5</f>
        <v>0.06382105974326803</v>
      </c>
      <c r="K18" s="69">
        <f>'IS'!G18/'IS'!G5</f>
        <v>0.059936730312958986</v>
      </c>
      <c r="L18" s="9" t="s">
        <v>79</v>
      </c>
    </row>
    <row r="19" spans="1:12" ht="12.75">
      <c r="A19" s="3"/>
      <c r="B19" s="3"/>
      <c r="C19" s="7" t="s">
        <v>35</v>
      </c>
      <c r="D19" s="40">
        <v>19311</v>
      </c>
      <c r="E19" s="26">
        <f t="shared" si="0"/>
        <v>1</v>
      </c>
      <c r="F19" s="41">
        <v>15470</v>
      </c>
      <c r="G19" s="26">
        <f t="shared" si="1"/>
        <v>1</v>
      </c>
      <c r="H19" s="47"/>
      <c r="I19" s="9" t="s">
        <v>63</v>
      </c>
      <c r="J19" s="60">
        <f>'IS'!D18/(('BS'!D38+'BS'!F38)/2)</f>
        <v>0.4743118443468125</v>
      </c>
      <c r="K19" s="60">
        <f>'IS'!G18/(('BS'!F38+4694)/2)</f>
        <v>0.4436082366468067</v>
      </c>
      <c r="L19" s="9" t="s">
        <v>79</v>
      </c>
    </row>
    <row r="20" spans="1:12" ht="12.75">
      <c r="A20" s="92"/>
      <c r="B20" s="92"/>
      <c r="C20" s="92"/>
      <c r="D20" s="92"/>
      <c r="E20" s="92"/>
      <c r="F20" s="92"/>
      <c r="G20" s="92"/>
      <c r="H20" s="42"/>
      <c r="I20" s="52" t="s">
        <v>57</v>
      </c>
      <c r="J20" s="61"/>
      <c r="K20" s="61"/>
      <c r="L20" s="9"/>
    </row>
    <row r="21" spans="1:12" ht="12.75">
      <c r="A21" s="95" t="s">
        <v>36</v>
      </c>
      <c r="B21" s="95"/>
      <c r="C21" s="95"/>
      <c r="D21" s="95"/>
      <c r="E21" s="95"/>
      <c r="F21" s="95"/>
      <c r="G21" s="95"/>
      <c r="H21" s="44"/>
      <c r="I21" s="9" t="s">
        <v>60</v>
      </c>
      <c r="J21" s="87">
        <f>D30/D38</f>
        <v>2.075</v>
      </c>
      <c r="K21" s="87">
        <f>F30/F38</f>
        <v>2.1746357479991794</v>
      </c>
      <c r="L21" s="9" t="s">
        <v>79</v>
      </c>
    </row>
    <row r="22" spans="1:12" ht="12.75">
      <c r="A22" s="96"/>
      <c r="B22" s="96"/>
      <c r="C22" s="96"/>
      <c r="D22" s="96"/>
      <c r="E22" s="96"/>
      <c r="F22" s="96"/>
      <c r="G22" s="96"/>
      <c r="H22" s="48"/>
      <c r="I22" s="9"/>
      <c r="J22" s="28"/>
      <c r="K22" s="28"/>
      <c r="L22" s="9"/>
    </row>
    <row r="23" spans="1:12" ht="12.75">
      <c r="A23" s="89" t="s">
        <v>37</v>
      </c>
      <c r="B23" s="89"/>
      <c r="C23" s="89"/>
      <c r="D23" s="3"/>
      <c r="E23" s="3"/>
      <c r="F23" s="3"/>
      <c r="G23" s="3"/>
      <c r="H23" s="42"/>
      <c r="I23" s="9"/>
      <c r="J23" s="62"/>
      <c r="K23" s="62"/>
      <c r="L23" s="9"/>
    </row>
    <row r="24" spans="1:12" ht="12.75">
      <c r="A24" s="4"/>
      <c r="B24" s="88" t="s">
        <v>38</v>
      </c>
      <c r="C24" s="88"/>
      <c r="D24" s="13">
        <v>7316</v>
      </c>
      <c r="E24" s="26">
        <f>+D24/$D$19</f>
        <v>0.37885143182642017</v>
      </c>
      <c r="F24" s="13">
        <v>5989</v>
      </c>
      <c r="G24" s="26">
        <f>+F24/$F$19</f>
        <v>0.387136393018746</v>
      </c>
      <c r="H24" s="48"/>
      <c r="I24" s="9"/>
      <c r="J24" s="62"/>
      <c r="K24" s="62"/>
      <c r="L24" s="9"/>
    </row>
    <row r="25" spans="1:12" ht="12.75">
      <c r="A25" s="3"/>
      <c r="B25" s="89" t="s">
        <v>39</v>
      </c>
      <c r="C25" s="89"/>
      <c r="D25" s="14">
        <v>3580</v>
      </c>
      <c r="E25" s="26">
        <f>+D25/$D$19</f>
        <v>0.1853865672414686</v>
      </c>
      <c r="F25" s="14">
        <v>2944</v>
      </c>
      <c r="G25" s="26">
        <f aca="true" t="shared" si="2" ref="G25:G39">+F25/$F$19</f>
        <v>0.1903038138332256</v>
      </c>
      <c r="H25" s="42"/>
      <c r="I25" s="9"/>
      <c r="J25" s="62"/>
      <c r="K25" s="62"/>
      <c r="L25" s="9"/>
    </row>
    <row r="26" spans="1:12" ht="18" customHeight="1">
      <c r="A26" s="4"/>
      <c r="B26" s="4"/>
      <c r="C26" s="39" t="s">
        <v>40</v>
      </c>
      <c r="D26" s="57">
        <v>10896</v>
      </c>
      <c r="E26" s="36">
        <f>+D26/$D$19</f>
        <v>0.5642379990678887</v>
      </c>
      <c r="F26" s="57">
        <v>8933</v>
      </c>
      <c r="G26" s="36">
        <f t="shared" si="2"/>
        <v>0.5774402068519715</v>
      </c>
      <c r="H26" s="48"/>
      <c r="I26" s="9"/>
      <c r="J26" s="62" t="s">
        <v>44</v>
      </c>
      <c r="K26" s="62"/>
      <c r="L26" s="9"/>
    </row>
    <row r="27" spans="1:12" ht="12.75">
      <c r="A27" s="89" t="s">
        <v>41</v>
      </c>
      <c r="B27" s="89"/>
      <c r="C27" s="89"/>
      <c r="D27" s="14">
        <v>505</v>
      </c>
      <c r="E27" s="26">
        <f>+D27/$D$19</f>
        <v>0.026150898451659677</v>
      </c>
      <c r="F27" s="14">
        <v>506</v>
      </c>
      <c r="G27" s="26">
        <f t="shared" si="2"/>
        <v>0.03270846800258565</v>
      </c>
      <c r="H27" s="42"/>
      <c r="I27" s="9"/>
      <c r="J27" s="62"/>
      <c r="K27" s="62"/>
      <c r="L27" s="9"/>
    </row>
    <row r="28" spans="1:12" ht="12.75">
      <c r="A28" s="88" t="s">
        <v>42</v>
      </c>
      <c r="B28" s="88"/>
      <c r="C28" s="88"/>
      <c r="D28" s="13">
        <v>1630</v>
      </c>
      <c r="E28" s="26">
        <f>+D28/$D$19</f>
        <v>0.08440785044793123</v>
      </c>
      <c r="F28" s="13">
        <v>1158</v>
      </c>
      <c r="G28" s="26">
        <f t="shared" si="2"/>
        <v>0.07485455720749838</v>
      </c>
      <c r="H28" s="48"/>
      <c r="I28" s="9" t="s">
        <v>44</v>
      </c>
      <c r="J28" s="62"/>
      <c r="K28" s="62"/>
      <c r="L28" s="9"/>
    </row>
    <row r="29" spans="1:12" ht="12.75">
      <c r="A29" s="89" t="s">
        <v>43</v>
      </c>
      <c r="B29" s="89"/>
      <c r="C29" s="89"/>
      <c r="D29" s="14" t="s">
        <v>10</v>
      </c>
      <c r="E29" s="27" t="s">
        <v>44</v>
      </c>
      <c r="F29" s="14" t="s">
        <v>10</v>
      </c>
      <c r="G29" s="27" t="s">
        <v>44</v>
      </c>
      <c r="H29" s="42"/>
      <c r="I29" s="9"/>
      <c r="J29" s="62"/>
      <c r="K29" s="62"/>
      <c r="L29" s="9"/>
    </row>
    <row r="30" spans="1:12" ht="15" customHeight="1">
      <c r="A30" s="4"/>
      <c r="B30" s="4"/>
      <c r="C30" s="39" t="s">
        <v>45</v>
      </c>
      <c r="D30" s="58">
        <v>13031</v>
      </c>
      <c r="E30" s="36">
        <f>+D30/$D$19</f>
        <v>0.6747967479674797</v>
      </c>
      <c r="F30" s="58">
        <v>10597</v>
      </c>
      <c r="G30" s="36">
        <f t="shared" si="2"/>
        <v>0.6850032320620556</v>
      </c>
      <c r="H30" s="48"/>
      <c r="I30" s="9"/>
      <c r="J30" s="62" t="s">
        <v>44</v>
      </c>
      <c r="K30" s="62"/>
      <c r="L30" s="9"/>
    </row>
    <row r="31" spans="1:12" ht="12.75">
      <c r="A31" s="89" t="s">
        <v>46</v>
      </c>
      <c r="B31" s="89"/>
      <c r="C31" s="89"/>
      <c r="D31" s="16"/>
      <c r="E31" s="26">
        <f>+D31/$D$19</f>
        <v>0</v>
      </c>
      <c r="F31" s="16"/>
      <c r="G31" s="26">
        <f t="shared" si="2"/>
        <v>0</v>
      </c>
      <c r="H31" s="42"/>
      <c r="I31" s="9"/>
      <c r="J31" s="28"/>
      <c r="K31" s="28"/>
      <c r="L31" s="9"/>
    </row>
    <row r="32" spans="1:12" ht="12.75">
      <c r="A32" s="4"/>
      <c r="B32" s="88" t="s">
        <v>47</v>
      </c>
      <c r="C32" s="88"/>
      <c r="D32" s="13" t="s">
        <v>10</v>
      </c>
      <c r="E32" s="27" t="s">
        <v>44</v>
      </c>
      <c r="F32" s="13" t="s">
        <v>10</v>
      </c>
      <c r="G32" s="27" t="s">
        <v>44</v>
      </c>
      <c r="H32" s="48"/>
      <c r="I32" s="9"/>
      <c r="J32" s="28"/>
      <c r="K32" s="28"/>
      <c r="L32" s="9"/>
    </row>
    <row r="33" spans="1:12" ht="12.75">
      <c r="A33" s="3"/>
      <c r="B33" s="89" t="s">
        <v>48</v>
      </c>
      <c r="C33" s="89"/>
      <c r="D33" s="14">
        <v>6823</v>
      </c>
      <c r="E33" s="26">
        <f aca="true" t="shared" si="3" ref="E33:E39">+D33/$D$19</f>
        <v>0.35332194086272073</v>
      </c>
      <c r="F33" s="14">
        <v>6018</v>
      </c>
      <c r="G33" s="26">
        <f t="shared" si="2"/>
        <v>0.389010989010989</v>
      </c>
      <c r="H33" s="42"/>
      <c r="I33" s="9"/>
      <c r="J33" s="28"/>
      <c r="K33" s="28"/>
      <c r="L33" s="9"/>
    </row>
    <row r="34" spans="1:12" ht="27.75" customHeight="1">
      <c r="A34" s="4"/>
      <c r="B34" s="98" t="s">
        <v>49</v>
      </c>
      <c r="C34" s="98"/>
      <c r="D34" s="41">
        <v>-6539</v>
      </c>
      <c r="E34" s="36">
        <f t="shared" si="3"/>
        <v>-0.3386152969809953</v>
      </c>
      <c r="F34" s="41">
        <v>-4539</v>
      </c>
      <c r="G34" s="36">
        <f t="shared" si="2"/>
        <v>-0.2934065934065934</v>
      </c>
      <c r="H34" s="49"/>
      <c r="I34" s="9"/>
      <c r="J34" s="28"/>
      <c r="K34" s="28"/>
      <c r="L34" s="9"/>
    </row>
    <row r="35" spans="1:12" ht="12.75">
      <c r="A35" s="3"/>
      <c r="B35" s="89" t="s">
        <v>50</v>
      </c>
      <c r="C35" s="89"/>
      <c r="D35" s="14">
        <v>6131</v>
      </c>
      <c r="E35" s="36">
        <f t="shared" si="3"/>
        <v>0.3174874423903475</v>
      </c>
      <c r="F35" s="14">
        <v>3486</v>
      </c>
      <c r="G35" s="36">
        <f t="shared" si="2"/>
        <v>0.2253393665158371</v>
      </c>
      <c r="H35" s="42"/>
      <c r="I35" s="9"/>
      <c r="J35" s="28"/>
      <c r="K35" s="28"/>
      <c r="L35" s="9"/>
    </row>
    <row r="36" spans="1:12" ht="12.75">
      <c r="A36" s="4"/>
      <c r="B36" s="88" t="s">
        <v>51</v>
      </c>
      <c r="C36" s="88"/>
      <c r="D36" s="13">
        <v>-83</v>
      </c>
      <c r="E36" s="26">
        <f t="shared" si="3"/>
        <v>-0.004298068458391591</v>
      </c>
      <c r="F36" s="13">
        <v>-33</v>
      </c>
      <c r="G36" s="26">
        <f t="shared" si="2"/>
        <v>-0.0021331609566903682</v>
      </c>
      <c r="H36" s="49"/>
      <c r="I36" s="9"/>
      <c r="J36" s="28"/>
      <c r="K36" s="28"/>
      <c r="L36" s="9"/>
    </row>
    <row r="37" spans="1:12" ht="12.75">
      <c r="A37" s="3"/>
      <c r="B37" s="89" t="s">
        <v>30</v>
      </c>
      <c r="C37" s="89"/>
      <c r="D37" s="14">
        <v>-52</v>
      </c>
      <c r="E37" s="26">
        <f t="shared" si="3"/>
        <v>-0.0026927657811609963</v>
      </c>
      <c r="F37" s="14">
        <v>-59</v>
      </c>
      <c r="G37" s="26">
        <f t="shared" si="2"/>
        <v>-0.0038138332255979314</v>
      </c>
      <c r="H37" s="50"/>
      <c r="I37" s="9"/>
      <c r="J37" s="28"/>
      <c r="K37" s="28"/>
      <c r="L37" s="9"/>
    </row>
    <row r="38" spans="1:12" ht="26.25" customHeight="1">
      <c r="A38" s="4"/>
      <c r="B38" s="4"/>
      <c r="C38" s="39" t="s">
        <v>52</v>
      </c>
      <c r="D38" s="41">
        <v>6280</v>
      </c>
      <c r="E38" s="36">
        <f t="shared" si="3"/>
        <v>0.3252032520325203</v>
      </c>
      <c r="F38" s="41">
        <v>4873</v>
      </c>
      <c r="G38" s="36">
        <f t="shared" si="2"/>
        <v>0.3149967679379444</v>
      </c>
      <c r="H38" s="48"/>
      <c r="I38" s="9"/>
      <c r="J38" s="28"/>
      <c r="K38" s="28"/>
      <c r="L38" s="9"/>
    </row>
    <row r="39" spans="1:12" ht="32.25" customHeight="1">
      <c r="A39" s="3"/>
      <c r="B39" s="3"/>
      <c r="C39" s="7" t="s">
        <v>53</v>
      </c>
      <c r="D39" s="14">
        <v>19311</v>
      </c>
      <c r="E39" s="26">
        <f t="shared" si="3"/>
        <v>1</v>
      </c>
      <c r="F39" s="14">
        <v>15470</v>
      </c>
      <c r="G39" s="26">
        <f t="shared" si="2"/>
        <v>1</v>
      </c>
      <c r="H39" s="42"/>
      <c r="I39" s="9"/>
      <c r="J39" s="28"/>
      <c r="K39" s="28"/>
      <c r="L39" s="9"/>
    </row>
    <row r="40" spans="1:12" ht="12.75">
      <c r="A40" s="28" t="s">
        <v>20</v>
      </c>
      <c r="B40" s="9"/>
      <c r="C40" s="9"/>
      <c r="D40" s="9"/>
      <c r="E40" s="9"/>
      <c r="F40" s="9"/>
      <c r="G40" s="9"/>
      <c r="H40" s="51"/>
      <c r="I40" s="9"/>
      <c r="J40" s="9"/>
      <c r="K40" s="9"/>
      <c r="L40" s="9"/>
    </row>
  </sheetData>
  <mergeCells count="31">
    <mergeCell ref="B36:C36"/>
    <mergeCell ref="B37:C37"/>
    <mergeCell ref="I5:K5"/>
    <mergeCell ref="B32:C32"/>
    <mergeCell ref="B33:C33"/>
    <mergeCell ref="B34:C34"/>
    <mergeCell ref="B35:C35"/>
    <mergeCell ref="A27:C27"/>
    <mergeCell ref="A28:C28"/>
    <mergeCell ref="A29:C29"/>
    <mergeCell ref="A31:C31"/>
    <mergeCell ref="A22:G22"/>
    <mergeCell ref="A23:C23"/>
    <mergeCell ref="B24:C24"/>
    <mergeCell ref="B25:C25"/>
    <mergeCell ref="B17:C17"/>
    <mergeCell ref="B18:C18"/>
    <mergeCell ref="A20:G20"/>
    <mergeCell ref="A21:G21"/>
    <mergeCell ref="B12:C12"/>
    <mergeCell ref="B13:C13"/>
    <mergeCell ref="B14:C14"/>
    <mergeCell ref="B16:C16"/>
    <mergeCell ref="A8:G8"/>
    <mergeCell ref="A9:C9"/>
    <mergeCell ref="B10:C10"/>
    <mergeCell ref="B11:C11"/>
    <mergeCell ref="A3:B3"/>
    <mergeCell ref="D5:F6"/>
    <mergeCell ref="A6:C6"/>
    <mergeCell ref="A7:C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Winthrop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colemanc</dc:creator>
  <cp:keywords/>
  <dc:description/>
  <cp:lastModifiedBy>Clarence Coleman</cp:lastModifiedBy>
  <dcterms:created xsi:type="dcterms:W3CDTF">2006-10-18T15:52:47Z</dcterms:created>
  <dcterms:modified xsi:type="dcterms:W3CDTF">2006-10-31T20:46:26Z</dcterms:modified>
  <cp:category/>
  <cp:version/>
  <cp:contentType/>
  <cp:contentStatus/>
</cp:coreProperties>
</file>